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785" windowHeight="11880"/>
  </bookViews>
  <sheets>
    <sheet name="РАЗДЕЛ, ПОДРАЗДЕЛ 2023-24-25-26" sheetId="2" r:id="rId1"/>
  </sheets>
  <calcPr calcId="124519" iterate="1"/>
</workbook>
</file>

<file path=xl/calcChain.xml><?xml version="1.0" encoding="utf-8"?>
<calcChain xmlns="http://schemas.openxmlformats.org/spreadsheetml/2006/main">
  <c r="I54" i="2"/>
  <c r="M47"/>
  <c r="J47"/>
  <c r="G47"/>
  <c r="F47"/>
  <c r="H53"/>
  <c r="M50" l="1"/>
  <c r="J50"/>
  <c r="G50"/>
  <c r="N53"/>
  <c r="O53"/>
  <c r="K53"/>
  <c r="L53"/>
  <c r="M32" l="1"/>
  <c r="J32"/>
  <c r="L33"/>
  <c r="K33"/>
  <c r="H33"/>
  <c r="F32"/>
  <c r="N12" l="1"/>
  <c r="N13"/>
  <c r="N14"/>
  <c r="N15"/>
  <c r="N16"/>
  <c r="N17"/>
  <c r="N18"/>
  <c r="N20"/>
  <c r="N21"/>
  <c r="N23"/>
  <c r="N24"/>
  <c r="N25"/>
  <c r="N26"/>
  <c r="N28"/>
  <c r="N29"/>
  <c r="N30"/>
  <c r="N31"/>
  <c r="N33"/>
  <c r="N34"/>
  <c r="N36"/>
  <c r="N37"/>
  <c r="N38"/>
  <c r="N39"/>
  <c r="N40"/>
  <c r="N42"/>
  <c r="N43"/>
  <c r="N45"/>
  <c r="N46"/>
  <c r="N48"/>
  <c r="N49"/>
  <c r="N51"/>
  <c r="N52"/>
  <c r="N54"/>
  <c r="N56"/>
  <c r="N57"/>
  <c r="N58"/>
  <c r="G32"/>
  <c r="M27"/>
  <c r="O12" l="1"/>
  <c r="O13"/>
  <c r="O14"/>
  <c r="O15"/>
  <c r="O16"/>
  <c r="O17"/>
  <c r="O18"/>
  <c r="O20"/>
  <c r="O21"/>
  <c r="O23"/>
  <c r="O25"/>
  <c r="O26"/>
  <c r="O28"/>
  <c r="O29"/>
  <c r="O31"/>
  <c r="O34"/>
  <c r="O36"/>
  <c r="O37"/>
  <c r="O38"/>
  <c r="O39"/>
  <c r="O40"/>
  <c r="O42"/>
  <c r="O43"/>
  <c r="O45"/>
  <c r="O46"/>
  <c r="O48"/>
  <c r="O49"/>
  <c r="O51"/>
  <c r="O52"/>
  <c r="O56"/>
  <c r="O57"/>
  <c r="O58"/>
  <c r="L12"/>
  <c r="L13"/>
  <c r="L14"/>
  <c r="L15"/>
  <c r="L16"/>
  <c r="L17"/>
  <c r="L18"/>
  <c r="L20"/>
  <c r="L21"/>
  <c r="L23"/>
  <c r="L24"/>
  <c r="L25"/>
  <c r="L26"/>
  <c r="L28"/>
  <c r="L29"/>
  <c r="L30"/>
  <c r="L31"/>
  <c r="L34"/>
  <c r="L36"/>
  <c r="L37"/>
  <c r="L38"/>
  <c r="L39"/>
  <c r="L40"/>
  <c r="L42"/>
  <c r="L43"/>
  <c r="L45"/>
  <c r="L46"/>
  <c r="L48"/>
  <c r="L49"/>
  <c r="L51"/>
  <c r="L52"/>
  <c r="L54"/>
  <c r="L56"/>
  <c r="L57"/>
  <c r="L58"/>
  <c r="I12"/>
  <c r="I13"/>
  <c r="I14"/>
  <c r="I15"/>
  <c r="I16"/>
  <c r="I17"/>
  <c r="I18"/>
  <c r="I20"/>
  <c r="I21"/>
  <c r="I23"/>
  <c r="I24"/>
  <c r="I25"/>
  <c r="I26"/>
  <c r="I28"/>
  <c r="I29"/>
  <c r="I30"/>
  <c r="I31"/>
  <c r="I34"/>
  <c r="I36"/>
  <c r="I37"/>
  <c r="I38"/>
  <c r="I39"/>
  <c r="I40"/>
  <c r="I42"/>
  <c r="I43"/>
  <c r="I45"/>
  <c r="I46"/>
  <c r="I48"/>
  <c r="I49"/>
  <c r="I51"/>
  <c r="I52"/>
  <c r="I56"/>
  <c r="I57"/>
  <c r="K12"/>
  <c r="K13"/>
  <c r="K14"/>
  <c r="K15"/>
  <c r="K16"/>
  <c r="K17"/>
  <c r="K18"/>
  <c r="K20"/>
  <c r="K21"/>
  <c r="K23"/>
  <c r="K24"/>
  <c r="K25"/>
  <c r="K26"/>
  <c r="K28"/>
  <c r="K29"/>
  <c r="K30"/>
  <c r="K31"/>
  <c r="K34"/>
  <c r="K36"/>
  <c r="K37"/>
  <c r="K38"/>
  <c r="K39"/>
  <c r="K40"/>
  <c r="K42"/>
  <c r="K43"/>
  <c r="K45"/>
  <c r="K46"/>
  <c r="K48"/>
  <c r="K49"/>
  <c r="K51"/>
  <c r="K52"/>
  <c r="K54"/>
  <c r="K56"/>
  <c r="K57"/>
  <c r="H12"/>
  <c r="H13"/>
  <c r="H14"/>
  <c r="H15"/>
  <c r="H16"/>
  <c r="H17"/>
  <c r="H18"/>
  <c r="H20"/>
  <c r="H21"/>
  <c r="H23"/>
  <c r="H24"/>
  <c r="H25"/>
  <c r="H26"/>
  <c r="H28"/>
  <c r="H29"/>
  <c r="H30"/>
  <c r="H31"/>
  <c r="H34"/>
  <c r="H36"/>
  <c r="H37"/>
  <c r="H38"/>
  <c r="H39"/>
  <c r="H40"/>
  <c r="H42"/>
  <c r="H43"/>
  <c r="H45"/>
  <c r="H46"/>
  <c r="H48"/>
  <c r="H49"/>
  <c r="H51"/>
  <c r="H52"/>
  <c r="H54"/>
  <c r="H56"/>
  <c r="H57"/>
  <c r="G27"/>
  <c r="G55"/>
  <c r="J55"/>
  <c r="N55" s="1"/>
  <c r="M55"/>
  <c r="G44"/>
  <c r="J44"/>
  <c r="M44"/>
  <c r="G41"/>
  <c r="J41"/>
  <c r="N41" s="1"/>
  <c r="M41"/>
  <c r="G35"/>
  <c r="J35"/>
  <c r="M35"/>
  <c r="N32"/>
  <c r="J27"/>
  <c r="G22"/>
  <c r="J22"/>
  <c r="M22"/>
  <c r="G19"/>
  <c r="J19"/>
  <c r="M19"/>
  <c r="G11"/>
  <c r="J11"/>
  <c r="M11"/>
  <c r="F55"/>
  <c r="F50"/>
  <c r="F44"/>
  <c r="F41"/>
  <c r="F35"/>
  <c r="F27"/>
  <c r="F22"/>
  <c r="F19"/>
  <c r="F11"/>
  <c r="N19" l="1"/>
  <c r="N50"/>
  <c r="N44"/>
  <c r="N35"/>
  <c r="N22"/>
  <c r="H50"/>
  <c r="N47"/>
  <c r="O27"/>
  <c r="N27"/>
  <c r="O55"/>
  <c r="O47"/>
  <c r="O41"/>
  <c r="O32"/>
  <c r="O19"/>
  <c r="K50"/>
  <c r="L35"/>
  <c r="K22"/>
  <c r="L11"/>
  <c r="I19"/>
  <c r="I41"/>
  <c r="I55"/>
  <c r="F59"/>
  <c r="F61" s="1"/>
  <c r="O22"/>
  <c r="O50"/>
  <c r="L55"/>
  <c r="I32"/>
  <c r="H47"/>
  <c r="O11"/>
  <c r="L19"/>
  <c r="H22"/>
  <c r="L32"/>
  <c r="I35"/>
  <c r="K47"/>
  <c r="I50"/>
  <c r="I11"/>
  <c r="K41"/>
  <c r="K27"/>
  <c r="H11"/>
  <c r="H41"/>
  <c r="H35"/>
  <c r="H32"/>
  <c r="H19"/>
  <c r="K11"/>
  <c r="K32"/>
  <c r="K19"/>
  <c r="N11"/>
  <c r="I47"/>
  <c r="I22"/>
  <c r="L50"/>
  <c r="L47"/>
  <c r="L22"/>
  <c r="H55"/>
  <c r="K55"/>
  <c r="L41"/>
  <c r="K35"/>
  <c r="O35"/>
  <c r="I27"/>
  <c r="H27"/>
  <c r="L27"/>
  <c r="O44"/>
  <c r="K44"/>
  <c r="L44"/>
  <c r="H44"/>
  <c r="I44"/>
  <c r="M59"/>
  <c r="M61" s="1"/>
  <c r="J59"/>
  <c r="G59"/>
  <c r="N59" l="1"/>
  <c r="K59"/>
  <c r="K61" s="1"/>
  <c r="H59"/>
  <c r="H61" s="1"/>
  <c r="J61"/>
  <c r="O59"/>
  <c r="G61"/>
  <c r="L59"/>
  <c r="I59"/>
  <c r="I61" s="1"/>
  <c r="O61" l="1"/>
  <c r="N61"/>
  <c r="L61"/>
</calcChain>
</file>

<file path=xl/sharedStrings.xml><?xml version="1.0" encoding="utf-8"?>
<sst xmlns="http://schemas.openxmlformats.org/spreadsheetml/2006/main" count="73" uniqueCount="71">
  <si>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</si>
  <si>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</si>
  <si>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</si>
  <si>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Массовый спорт</t>
  </si>
  <si>
    <t>Физическая культура</t>
  </si>
  <si>
    <t>ФИЗИЧЕСКАЯ КУЛЬТУРА И СПОРТ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</si>
  <si>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</si>
  <si>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</si>
  <si>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</si>
  <si>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</si>
  <si>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</si>
  <si>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</si>
  <si>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</si>
  <si>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</si>
  <si>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</si>
  <si>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</si>
  <si>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</si>
  <si>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</si>
  <si>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</si>
  <si>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</si>
  <si>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</si>
  <si>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</si>
  <si>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</si>
  <si>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</si>
  <si>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</si>
  <si>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</si>
  <si>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</si>
  <si>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</si>
  <si>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</si>
  <si>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</si>
  <si>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</si>
  <si>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</si>
  <si>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</si>
  <si>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</si>
  <si>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</si>
  <si>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</si>
  <si>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</si>
  <si>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</si>
  <si>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</si>
  <si>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</si>
  <si>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</si>
  <si>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</si>
  <si>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</si>
  <si>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</si>
  <si>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</si>
  <si>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</si>
  <si>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(тыс. рублей)</t>
  </si>
  <si>
    <t>Условно-утверждаемые расходы</t>
  </si>
  <si>
    <t>Другие вопросы в области физической культуры и спорта</t>
  </si>
  <si>
    <t>11</t>
  </si>
  <si>
    <t>05</t>
  </si>
  <si>
    <t>сумма</t>
  </si>
  <si>
    <t>Итого расходов</t>
  </si>
  <si>
    <t>Всего расходов</t>
  </si>
  <si>
    <t>к пояснительной записке</t>
  </si>
  <si>
    <t>Приложение 2</t>
  </si>
  <si>
    <t xml:space="preserve">Объем бюджетных ассигнований районного бюджета в разрезе разделов, подразделов функциональной классификации расходов бюджетов </t>
  </si>
  <si>
    <t>2024 год</t>
  </si>
  <si>
    <t>Защита населения и территории от чрезвычайных ситуаций природного и техногенного характера, пожарная безопасность</t>
  </si>
  <si>
    <t>Сбор, удаление отходов и очистка сточных вод</t>
  </si>
  <si>
    <t>отклонение от 2023 года</t>
  </si>
  <si>
    <t>изменение к 2023 г.,%</t>
  </si>
  <si>
    <t>2025 год</t>
  </si>
  <si>
    <t>отклонение от 2024 года</t>
  </si>
  <si>
    <t>изменение к 2024 г.,%</t>
  </si>
  <si>
    <t>2026 год</t>
  </si>
  <si>
    <t>Спорт высших достижений</t>
  </si>
  <si>
    <t>2023 год бюджет</t>
  </si>
  <si>
    <t>на 2024 год и плановый период 2025 и 2026 годов</t>
  </si>
  <si>
    <t>отклонение от 2025 года</t>
  </si>
  <si>
    <t>изменение к 2025 г.,%</t>
  </si>
</sst>
</file>

<file path=xl/styles.xml><?xml version="1.0" encoding="utf-8"?>
<styleSheet xmlns="http://schemas.openxmlformats.org/spreadsheetml/2006/main">
  <numFmts count="3">
    <numFmt numFmtId="164" formatCode="#,##0.0;[Red]\-#,##0.0;0.0"/>
    <numFmt numFmtId="165" formatCode="00"/>
    <numFmt numFmtId="166" formatCode="00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53">
    <xf numFmtId="0" fontId="0" fillId="0" borderId="0" xfId="0"/>
    <xf numFmtId="0" fontId="1" fillId="0" borderId="0" xfId="1"/>
    <xf numFmtId="0" fontId="1" fillId="0" borderId="0" xfId="1"/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Protection="1">
      <protection hidden="1"/>
    </xf>
    <xf numFmtId="0" fontId="8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Font="1"/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>
      <alignment horizontal="center"/>
    </xf>
    <xf numFmtId="165" fontId="10" fillId="0" borderId="3" xfId="1" applyNumberFormat="1" applyFont="1" applyFill="1" applyBorder="1" applyAlignment="1" applyProtection="1">
      <alignment horizontal="center"/>
      <protection hidden="1"/>
    </xf>
    <xf numFmtId="165" fontId="9" fillId="0" borderId="3" xfId="1" applyNumberFormat="1" applyFont="1" applyFill="1" applyBorder="1" applyAlignment="1" applyProtection="1">
      <alignment horizontal="center"/>
      <protection hidden="1"/>
    </xf>
    <xf numFmtId="49" fontId="9" fillId="2" borderId="3" xfId="2" applyNumberFormat="1" applyFont="1" applyFill="1" applyBorder="1" applyAlignment="1">
      <alignment horizontal="center" wrapText="1"/>
    </xf>
    <xf numFmtId="0" fontId="9" fillId="0" borderId="2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protection hidden="1"/>
    </xf>
    <xf numFmtId="0" fontId="9" fillId="0" borderId="3" xfId="1" applyNumberFormat="1" applyFont="1" applyFill="1" applyBorder="1" applyAlignment="1" applyProtection="1">
      <protection hidden="1"/>
    </xf>
    <xf numFmtId="164" fontId="10" fillId="0" borderId="3" xfId="1" applyNumberFormat="1" applyFont="1" applyFill="1" applyBorder="1" applyAlignment="1" applyProtection="1">
      <protection hidden="1"/>
    </xf>
    <xf numFmtId="0" fontId="11" fillId="0" borderId="3" xfId="1" applyFont="1" applyFill="1" applyBorder="1" applyProtection="1">
      <protection hidden="1"/>
    </xf>
    <xf numFmtId="0" fontId="6" fillId="0" borderId="0" xfId="1" applyFont="1" applyAlignment="1">
      <alignment horizontal="right"/>
    </xf>
    <xf numFmtId="166" fontId="10" fillId="0" borderId="1" xfId="1" applyNumberFormat="1" applyFont="1" applyFill="1" applyBorder="1" applyAlignment="1" applyProtection="1">
      <alignment horizontal="left" vertical="top" wrapText="1"/>
      <protection hidden="1"/>
    </xf>
    <xf numFmtId="166" fontId="9" fillId="0" borderId="2" xfId="1" applyNumberFormat="1" applyFont="1" applyFill="1" applyBorder="1" applyAlignment="1" applyProtection="1">
      <alignment horizontal="left" vertical="top" wrapText="1"/>
      <protection hidden="1"/>
    </xf>
    <xf numFmtId="4" fontId="10" fillId="0" borderId="3" xfId="1" applyNumberFormat="1" applyFont="1" applyFill="1" applyBorder="1" applyAlignment="1" applyProtection="1">
      <alignment horizontal="center"/>
      <protection hidden="1"/>
    </xf>
    <xf numFmtId="4" fontId="9" fillId="0" borderId="3" xfId="1" applyNumberFormat="1" applyFont="1" applyFill="1" applyBorder="1" applyAlignment="1" applyProtection="1">
      <alignment horizontal="center"/>
      <protection hidden="1"/>
    </xf>
    <xf numFmtId="4" fontId="9" fillId="0" borderId="3" xfId="1" applyNumberFormat="1" applyFont="1" applyFill="1" applyBorder="1" applyAlignment="1" applyProtection="1">
      <alignment horizontal="center" wrapText="1"/>
      <protection hidden="1"/>
    </xf>
    <xf numFmtId="4" fontId="9" fillId="0" borderId="3" xfId="1" applyNumberFormat="1" applyFont="1" applyBorder="1" applyAlignment="1">
      <alignment horizontal="center"/>
    </xf>
    <xf numFmtId="4" fontId="9" fillId="2" borderId="3" xfId="2" applyNumberFormat="1" applyFont="1" applyFill="1" applyBorder="1" applyAlignment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  <protection hidden="1"/>
    </xf>
    <xf numFmtId="4" fontId="11" fillId="0" borderId="3" xfId="1" applyNumberFormat="1" applyFont="1" applyFill="1" applyBorder="1" applyAlignment="1" applyProtection="1">
      <alignment horizontal="center" wrapText="1"/>
      <protection hidden="1"/>
    </xf>
    <xf numFmtId="4" fontId="11" fillId="0" borderId="3" xfId="1" applyNumberFormat="1" applyFont="1" applyBorder="1" applyAlignment="1">
      <alignment horizontal="center"/>
    </xf>
    <xf numFmtId="4" fontId="10" fillId="0" borderId="3" xfId="1" applyNumberFormat="1" applyFont="1" applyBorder="1" applyAlignment="1">
      <alignment horizontal="center"/>
    </xf>
    <xf numFmtId="166" fontId="9" fillId="0" borderId="3" xfId="1" applyNumberFormat="1" applyFont="1" applyFill="1" applyBorder="1" applyAlignment="1" applyProtection="1">
      <alignment horizontal="left" vertical="top" wrapText="1"/>
      <protection hidden="1"/>
    </xf>
    <xf numFmtId="166" fontId="10" fillId="0" borderId="3" xfId="1" applyNumberFormat="1" applyFont="1" applyFill="1" applyBorder="1" applyAlignment="1" applyProtection="1">
      <alignment horizontal="left" vertical="top" wrapText="1"/>
      <protection hidden="1"/>
    </xf>
    <xf numFmtId="0" fontId="9" fillId="2" borderId="2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 applyProtection="1">
      <alignment horizontal="left"/>
      <protection hidden="1"/>
    </xf>
    <xf numFmtId="0" fontId="10" fillId="0" borderId="1" xfId="1" applyNumberFormat="1" applyFont="1" applyFill="1" applyBorder="1" applyAlignment="1" applyProtection="1">
      <alignment horizontal="left"/>
      <protection hidden="1"/>
    </xf>
    <xf numFmtId="0" fontId="11" fillId="0" borderId="2" xfId="1" applyFont="1" applyFill="1" applyBorder="1" applyAlignment="1" applyProtection="1">
      <alignment horizontal="left"/>
      <protection hidden="1"/>
    </xf>
    <xf numFmtId="0" fontId="11" fillId="0" borderId="1" xfId="1" applyFont="1" applyFill="1" applyBorder="1" applyAlignment="1" applyProtection="1">
      <alignment horizontal="left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3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5" fillId="0" borderId="0" xfId="1" applyNumberFormat="1" applyFont="1" applyFill="1" applyAlignment="1" applyProtection="1">
      <alignment horizontal="center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1" applyNumberFormat="1" applyFont="1" applyFill="1" applyBorder="1" applyAlignment="1" applyProtection="1">
      <alignment horizontal="left" vertical="top" wrapText="1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1"/>
  <sheetViews>
    <sheetView showGridLines="0" tabSelected="1" workbookViewId="0">
      <selection activeCell="E22" sqref="E22"/>
    </sheetView>
  </sheetViews>
  <sheetFormatPr defaultColWidth="10.42578125" defaultRowHeight="12.75"/>
  <cols>
    <col min="1" max="1" width="1" style="1" customWidth="1"/>
    <col min="2" max="2" width="36.28515625" style="1" customWidth="1"/>
    <col min="3" max="3" width="16.140625" style="1" customWidth="1"/>
    <col min="4" max="4" width="4" style="1" customWidth="1"/>
    <col min="5" max="5" width="4.7109375" style="1" customWidth="1"/>
    <col min="6" max="6" width="16" style="2" customWidth="1"/>
    <col min="7" max="8" width="15.140625" style="1" customWidth="1"/>
    <col min="9" max="9" width="13" style="1" customWidth="1"/>
    <col min="10" max="10" width="13.28515625" style="1" customWidth="1"/>
    <col min="11" max="11" width="13.5703125" style="1" customWidth="1"/>
    <col min="12" max="12" width="13.7109375" style="1" customWidth="1"/>
    <col min="13" max="13" width="13.5703125" style="1" customWidth="1"/>
    <col min="14" max="14" width="14.42578125" style="1" customWidth="1"/>
    <col min="15" max="15" width="12.140625" style="1" customWidth="1"/>
    <col min="16" max="254" width="10.42578125" style="1" customWidth="1"/>
    <col min="255" max="16384" width="10.42578125" style="1"/>
  </cols>
  <sheetData>
    <row r="1" spans="1:15" s="2" customFormat="1">
      <c r="A1" s="13"/>
      <c r="B1" s="13"/>
      <c r="C1" s="13"/>
      <c r="D1" s="13"/>
      <c r="E1" s="9"/>
      <c r="F1" s="9"/>
      <c r="G1" s="9"/>
      <c r="H1" s="9"/>
      <c r="I1" s="9"/>
      <c r="J1" s="13"/>
      <c r="K1" s="9"/>
      <c r="L1" s="9"/>
      <c r="M1" s="9"/>
      <c r="N1" s="9"/>
      <c r="O1" s="25" t="s">
        <v>55</v>
      </c>
    </row>
    <row r="2" spans="1:15" s="2" customFormat="1">
      <c r="A2" s="13"/>
      <c r="B2" s="13"/>
      <c r="C2" s="13"/>
      <c r="D2" s="13"/>
      <c r="E2" s="47"/>
      <c r="F2" s="47"/>
      <c r="G2" s="47"/>
      <c r="H2" s="47"/>
      <c r="I2" s="47"/>
      <c r="J2" s="13"/>
      <c r="K2" s="10"/>
      <c r="L2" s="10"/>
      <c r="M2" s="9"/>
      <c r="N2" s="47" t="s">
        <v>54</v>
      </c>
      <c r="O2" s="47"/>
    </row>
    <row r="3" spans="1:15" s="2" customFormat="1" ht="15" customHeight="1">
      <c r="A3" s="13"/>
      <c r="B3" s="13"/>
      <c r="C3" s="13"/>
      <c r="D3" s="13"/>
      <c r="E3" s="11"/>
      <c r="F3" s="11"/>
      <c r="G3" s="11"/>
      <c r="H3" s="11"/>
      <c r="I3" s="11"/>
      <c r="J3" s="13"/>
      <c r="K3" s="11"/>
      <c r="L3" s="11"/>
      <c r="M3" s="48"/>
      <c r="N3" s="48"/>
      <c r="O3" s="48"/>
    </row>
    <row r="4" spans="1:15" ht="13.15" customHeight="1">
      <c r="A4" s="12"/>
      <c r="B4" s="49" t="s">
        <v>56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4.25" customHeight="1">
      <c r="A5" s="49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3.5" customHeight="1">
      <c r="A6" s="49"/>
      <c r="B6" s="49"/>
      <c r="C6" s="49"/>
      <c r="D6" s="49"/>
      <c r="E6" s="49"/>
      <c r="F6" s="49"/>
      <c r="G6" s="49"/>
      <c r="H6" s="49"/>
      <c r="I6" s="49"/>
      <c r="J6" s="13"/>
      <c r="K6" s="13"/>
      <c r="L6" s="13"/>
      <c r="M6" s="13"/>
      <c r="N6" s="13"/>
      <c r="O6" s="13"/>
    </row>
    <row r="7" spans="1:15" ht="14.25" customHeight="1">
      <c r="A7" s="3"/>
      <c r="B7" s="3"/>
      <c r="C7" s="3"/>
      <c r="D7" s="3"/>
      <c r="E7" s="3"/>
      <c r="F7" s="3"/>
      <c r="G7" s="3"/>
      <c r="H7" s="3"/>
      <c r="I7" s="6"/>
      <c r="J7" s="13"/>
      <c r="K7" s="13"/>
      <c r="L7" s="13"/>
      <c r="M7" s="13"/>
      <c r="N7" s="13"/>
      <c r="O7" s="6" t="s">
        <v>46</v>
      </c>
    </row>
    <row r="8" spans="1:15" s="2" customFormat="1" ht="14.25" customHeight="1">
      <c r="A8" s="3"/>
      <c r="B8" s="45" t="s">
        <v>45</v>
      </c>
      <c r="C8" s="45"/>
      <c r="D8" s="50" t="s">
        <v>44</v>
      </c>
      <c r="E8" s="50" t="s">
        <v>43</v>
      </c>
      <c r="F8" s="50" t="s">
        <v>67</v>
      </c>
      <c r="G8" s="46" t="s">
        <v>57</v>
      </c>
      <c r="H8" s="46"/>
      <c r="I8" s="46"/>
      <c r="J8" s="46" t="s">
        <v>62</v>
      </c>
      <c r="K8" s="46"/>
      <c r="L8" s="46"/>
      <c r="M8" s="46" t="s">
        <v>65</v>
      </c>
      <c r="N8" s="46"/>
      <c r="O8" s="46"/>
    </row>
    <row r="9" spans="1:15" ht="31.5" customHeight="1">
      <c r="A9" s="3"/>
      <c r="B9" s="45"/>
      <c r="C9" s="45"/>
      <c r="D9" s="51"/>
      <c r="E9" s="51"/>
      <c r="F9" s="51"/>
      <c r="G9" s="14" t="s">
        <v>51</v>
      </c>
      <c r="H9" s="15" t="s">
        <v>60</v>
      </c>
      <c r="I9" s="15" t="s">
        <v>61</v>
      </c>
      <c r="J9" s="14" t="s">
        <v>51</v>
      </c>
      <c r="K9" s="15" t="s">
        <v>63</v>
      </c>
      <c r="L9" s="15" t="s">
        <v>64</v>
      </c>
      <c r="M9" s="14" t="s">
        <v>51</v>
      </c>
      <c r="N9" s="15" t="s">
        <v>69</v>
      </c>
      <c r="O9" s="15" t="s">
        <v>70</v>
      </c>
    </row>
    <row r="10" spans="1:15" ht="19.5" customHeight="1">
      <c r="A10" s="3"/>
      <c r="B10" s="45">
        <v>1</v>
      </c>
      <c r="C10" s="45"/>
      <c r="D10" s="14">
        <v>2</v>
      </c>
      <c r="E10" s="14">
        <v>3</v>
      </c>
      <c r="F10" s="14">
        <v>4</v>
      </c>
      <c r="G10" s="14">
        <v>5</v>
      </c>
      <c r="H10" s="14">
        <v>6</v>
      </c>
      <c r="I10" s="14">
        <v>7</v>
      </c>
      <c r="J10" s="16">
        <v>8</v>
      </c>
      <c r="K10" s="16">
        <v>9</v>
      </c>
      <c r="L10" s="16">
        <v>10</v>
      </c>
      <c r="M10" s="16">
        <v>11</v>
      </c>
      <c r="N10" s="16">
        <v>12</v>
      </c>
      <c r="O10" s="16">
        <v>13</v>
      </c>
    </row>
    <row r="11" spans="1:15" ht="15" customHeight="1">
      <c r="A11" s="4"/>
      <c r="B11" s="38" t="s">
        <v>42</v>
      </c>
      <c r="C11" s="38"/>
      <c r="D11" s="17">
        <v>1</v>
      </c>
      <c r="E11" s="17">
        <v>0</v>
      </c>
      <c r="F11" s="28">
        <f>F12+F13+F14+F15+F16+F17+F18</f>
        <v>89883</v>
      </c>
      <c r="G11" s="28">
        <f t="shared" ref="G11:M11" si="0">G12+G13+G14+G15+G16+G17+G18</f>
        <v>89804</v>
      </c>
      <c r="H11" s="28">
        <f>G11-F11</f>
        <v>-79</v>
      </c>
      <c r="I11" s="28">
        <f>G11/F11*100</f>
        <v>99.912107962573572</v>
      </c>
      <c r="J11" s="28">
        <f t="shared" si="0"/>
        <v>91106.7</v>
      </c>
      <c r="K11" s="28">
        <f>J11-G11</f>
        <v>1302.6999999999971</v>
      </c>
      <c r="L11" s="28">
        <f>J11/G11*100</f>
        <v>101.45060353659079</v>
      </c>
      <c r="M11" s="28">
        <f t="shared" si="0"/>
        <v>91126.799999999988</v>
      </c>
      <c r="N11" s="28">
        <f>M11-J11</f>
        <v>20.099999999991269</v>
      </c>
      <c r="O11" s="28">
        <f>M11/J11*100</f>
        <v>100.02206204373552</v>
      </c>
    </row>
    <row r="12" spans="1:15" ht="34.5" customHeight="1">
      <c r="A12" s="4"/>
      <c r="B12" s="37" t="s">
        <v>41</v>
      </c>
      <c r="C12" s="37"/>
      <c r="D12" s="18">
        <v>1</v>
      </c>
      <c r="E12" s="18">
        <v>2</v>
      </c>
      <c r="F12" s="29">
        <v>2227.3000000000002</v>
      </c>
      <c r="G12" s="30">
        <v>2708.3</v>
      </c>
      <c r="H12" s="29">
        <f t="shared" ref="H12:H57" si="1">G12-F12</f>
        <v>481</v>
      </c>
      <c r="I12" s="29">
        <f t="shared" ref="I12:I57" si="2">G12/F12*100</f>
        <v>121.59565393076819</v>
      </c>
      <c r="J12" s="31">
        <v>2708.3</v>
      </c>
      <c r="K12" s="29">
        <f t="shared" ref="K12:K57" si="3">J12-G12</f>
        <v>0</v>
      </c>
      <c r="L12" s="29">
        <f t="shared" ref="L12:L58" si="4">J12/G12*100</f>
        <v>100</v>
      </c>
      <c r="M12" s="31">
        <v>2708.3</v>
      </c>
      <c r="N12" s="29">
        <f t="shared" ref="N12:N61" si="5">M12-J12</f>
        <v>0</v>
      </c>
      <c r="O12" s="29">
        <f t="shared" ref="O12:O58" si="6">M12/J12*100</f>
        <v>100</v>
      </c>
    </row>
    <row r="13" spans="1:15" ht="48.75" customHeight="1">
      <c r="A13" s="4"/>
      <c r="B13" s="37" t="s">
        <v>40</v>
      </c>
      <c r="C13" s="37"/>
      <c r="D13" s="18">
        <v>1</v>
      </c>
      <c r="E13" s="18">
        <v>3</v>
      </c>
      <c r="F13" s="29">
        <v>3900.6</v>
      </c>
      <c r="G13" s="30">
        <v>2855.8</v>
      </c>
      <c r="H13" s="29">
        <f t="shared" si="1"/>
        <v>-1044.7999999999997</v>
      </c>
      <c r="I13" s="29">
        <f t="shared" si="2"/>
        <v>73.214377275290985</v>
      </c>
      <c r="J13" s="31">
        <v>2855.8</v>
      </c>
      <c r="K13" s="29">
        <f t="shared" si="3"/>
        <v>0</v>
      </c>
      <c r="L13" s="29">
        <f t="shared" si="4"/>
        <v>100</v>
      </c>
      <c r="M13" s="31">
        <v>2855.8</v>
      </c>
      <c r="N13" s="29">
        <f t="shared" si="5"/>
        <v>0</v>
      </c>
      <c r="O13" s="29">
        <f t="shared" si="6"/>
        <v>100</v>
      </c>
    </row>
    <row r="14" spans="1:15" ht="64.150000000000006" customHeight="1">
      <c r="A14" s="4"/>
      <c r="B14" s="37" t="s">
        <v>39</v>
      </c>
      <c r="C14" s="37"/>
      <c r="D14" s="18">
        <v>1</v>
      </c>
      <c r="E14" s="18">
        <v>4</v>
      </c>
      <c r="F14" s="29">
        <v>38453.1</v>
      </c>
      <c r="G14" s="30">
        <v>39140</v>
      </c>
      <c r="H14" s="29">
        <f t="shared" si="1"/>
        <v>686.90000000000146</v>
      </c>
      <c r="I14" s="29">
        <f t="shared" si="2"/>
        <v>101.78633192122352</v>
      </c>
      <c r="J14" s="31">
        <v>39142.5</v>
      </c>
      <c r="K14" s="29">
        <f t="shared" si="3"/>
        <v>2.5</v>
      </c>
      <c r="L14" s="29">
        <f t="shared" si="4"/>
        <v>100.00638732754214</v>
      </c>
      <c r="M14" s="31">
        <v>39143.5</v>
      </c>
      <c r="N14" s="29">
        <f t="shared" si="5"/>
        <v>1</v>
      </c>
      <c r="O14" s="29">
        <f t="shared" si="6"/>
        <v>100.00255476783548</v>
      </c>
    </row>
    <row r="15" spans="1:15" ht="31.35" customHeight="1">
      <c r="A15" s="4"/>
      <c r="B15" s="37" t="s">
        <v>38</v>
      </c>
      <c r="C15" s="37"/>
      <c r="D15" s="18">
        <v>1</v>
      </c>
      <c r="E15" s="18">
        <v>5</v>
      </c>
      <c r="F15" s="29">
        <v>0.9</v>
      </c>
      <c r="G15" s="30">
        <v>3.3</v>
      </c>
      <c r="H15" s="29">
        <f t="shared" si="1"/>
        <v>2.4</v>
      </c>
      <c r="I15" s="29">
        <f t="shared" si="2"/>
        <v>366.66666666666663</v>
      </c>
      <c r="J15" s="31">
        <v>3.5</v>
      </c>
      <c r="K15" s="29">
        <f t="shared" si="3"/>
        <v>0.20000000000000018</v>
      </c>
      <c r="L15" s="29">
        <f t="shared" si="4"/>
        <v>106.06060606060606</v>
      </c>
      <c r="M15" s="31">
        <v>22.6</v>
      </c>
      <c r="N15" s="29">
        <f t="shared" si="5"/>
        <v>19.100000000000001</v>
      </c>
      <c r="O15" s="29">
        <f t="shared" si="6"/>
        <v>645.71428571428578</v>
      </c>
    </row>
    <row r="16" spans="1:15" ht="47.85" customHeight="1">
      <c r="A16" s="4"/>
      <c r="B16" s="37" t="s">
        <v>37</v>
      </c>
      <c r="C16" s="37"/>
      <c r="D16" s="18">
        <v>1</v>
      </c>
      <c r="E16" s="18">
        <v>6</v>
      </c>
      <c r="F16" s="29">
        <v>8747.9</v>
      </c>
      <c r="G16" s="30">
        <v>9406.1</v>
      </c>
      <c r="H16" s="29">
        <f t="shared" si="1"/>
        <v>658.20000000000073</v>
      </c>
      <c r="I16" s="29">
        <f t="shared" si="2"/>
        <v>107.52409149624482</v>
      </c>
      <c r="J16" s="31">
        <v>9406.1</v>
      </c>
      <c r="K16" s="29">
        <f t="shared" si="3"/>
        <v>0</v>
      </c>
      <c r="L16" s="29">
        <f t="shared" si="4"/>
        <v>100</v>
      </c>
      <c r="M16" s="31">
        <v>9406.1</v>
      </c>
      <c r="N16" s="29">
        <f t="shared" si="5"/>
        <v>0</v>
      </c>
      <c r="O16" s="29">
        <f t="shared" si="6"/>
        <v>100</v>
      </c>
    </row>
    <row r="17" spans="1:15" ht="18.600000000000001" customHeight="1">
      <c r="A17" s="4"/>
      <c r="B17" s="37" t="s">
        <v>36</v>
      </c>
      <c r="C17" s="37"/>
      <c r="D17" s="18">
        <v>1</v>
      </c>
      <c r="E17" s="18">
        <v>11</v>
      </c>
      <c r="F17" s="29">
        <v>260.7</v>
      </c>
      <c r="G17" s="30">
        <v>5000</v>
      </c>
      <c r="H17" s="29">
        <f t="shared" si="1"/>
        <v>4739.3</v>
      </c>
      <c r="I17" s="29">
        <f t="shared" si="2"/>
        <v>1917.9133103183738</v>
      </c>
      <c r="J17" s="31">
        <v>5000</v>
      </c>
      <c r="K17" s="29">
        <f t="shared" si="3"/>
        <v>0</v>
      </c>
      <c r="L17" s="29">
        <f t="shared" si="4"/>
        <v>100</v>
      </c>
      <c r="M17" s="31">
        <v>5000</v>
      </c>
      <c r="N17" s="29">
        <f t="shared" si="5"/>
        <v>0</v>
      </c>
      <c r="O17" s="29">
        <f t="shared" si="6"/>
        <v>100</v>
      </c>
    </row>
    <row r="18" spans="1:15" ht="21.4" customHeight="1">
      <c r="A18" s="4"/>
      <c r="B18" s="37" t="s">
        <v>35</v>
      </c>
      <c r="C18" s="37"/>
      <c r="D18" s="18">
        <v>1</v>
      </c>
      <c r="E18" s="18">
        <v>13</v>
      </c>
      <c r="F18" s="29">
        <v>36292.5</v>
      </c>
      <c r="G18" s="30">
        <v>30690.5</v>
      </c>
      <c r="H18" s="29">
        <f t="shared" si="1"/>
        <v>-5602</v>
      </c>
      <c r="I18" s="29">
        <f t="shared" si="2"/>
        <v>84.56430391954261</v>
      </c>
      <c r="J18" s="31">
        <v>31990.5</v>
      </c>
      <c r="K18" s="29">
        <f t="shared" si="3"/>
        <v>1300</v>
      </c>
      <c r="L18" s="29">
        <f t="shared" si="4"/>
        <v>104.23583845163813</v>
      </c>
      <c r="M18" s="31">
        <v>31990.5</v>
      </c>
      <c r="N18" s="29">
        <f t="shared" si="5"/>
        <v>0</v>
      </c>
      <c r="O18" s="29">
        <f t="shared" si="6"/>
        <v>100</v>
      </c>
    </row>
    <row r="19" spans="1:15" ht="42.75" customHeight="1">
      <c r="A19" s="4"/>
      <c r="B19" s="38" t="s">
        <v>34</v>
      </c>
      <c r="C19" s="38"/>
      <c r="D19" s="17">
        <v>3</v>
      </c>
      <c r="E19" s="17">
        <v>0</v>
      </c>
      <c r="F19" s="28">
        <f>F20+F21</f>
        <v>6288.1</v>
      </c>
      <c r="G19" s="28">
        <f t="shared" ref="G19:M19" si="7">G20+G21</f>
        <v>7699.5</v>
      </c>
      <c r="H19" s="28">
        <f t="shared" si="1"/>
        <v>1411.3999999999996</v>
      </c>
      <c r="I19" s="28">
        <f t="shared" si="2"/>
        <v>122.44557179434167</v>
      </c>
      <c r="J19" s="28">
        <f t="shared" si="7"/>
        <v>8916.5</v>
      </c>
      <c r="K19" s="28">
        <f t="shared" si="3"/>
        <v>1217</v>
      </c>
      <c r="L19" s="28">
        <f t="shared" si="4"/>
        <v>115.80622118319373</v>
      </c>
      <c r="M19" s="28">
        <f t="shared" si="7"/>
        <v>6381.2000000000007</v>
      </c>
      <c r="N19" s="28">
        <f t="shared" si="5"/>
        <v>-2535.2999999999993</v>
      </c>
      <c r="O19" s="28">
        <f t="shared" si="6"/>
        <v>71.566197499018685</v>
      </c>
    </row>
    <row r="20" spans="1:15" ht="45.6" customHeight="1">
      <c r="A20" s="4"/>
      <c r="B20" s="37" t="s">
        <v>58</v>
      </c>
      <c r="C20" s="37"/>
      <c r="D20" s="18">
        <v>3</v>
      </c>
      <c r="E20" s="18">
        <v>10</v>
      </c>
      <c r="F20" s="29">
        <v>3977.8</v>
      </c>
      <c r="G20" s="30">
        <v>4841.1000000000004</v>
      </c>
      <c r="H20" s="29">
        <f t="shared" si="1"/>
        <v>863.30000000000018</v>
      </c>
      <c r="I20" s="29">
        <f t="shared" si="2"/>
        <v>121.7029513801599</v>
      </c>
      <c r="J20" s="31">
        <v>4841.1000000000004</v>
      </c>
      <c r="K20" s="29">
        <f t="shared" si="3"/>
        <v>0</v>
      </c>
      <c r="L20" s="29">
        <f t="shared" si="4"/>
        <v>100</v>
      </c>
      <c r="M20" s="31">
        <v>4841.1000000000004</v>
      </c>
      <c r="N20" s="29">
        <f t="shared" si="5"/>
        <v>0</v>
      </c>
      <c r="O20" s="29">
        <f t="shared" si="6"/>
        <v>100</v>
      </c>
    </row>
    <row r="21" spans="1:15" ht="32.85" customHeight="1">
      <c r="A21" s="4"/>
      <c r="B21" s="37" t="s">
        <v>33</v>
      </c>
      <c r="C21" s="37"/>
      <c r="D21" s="18">
        <v>3</v>
      </c>
      <c r="E21" s="18">
        <v>14</v>
      </c>
      <c r="F21" s="29">
        <v>2310.3000000000002</v>
      </c>
      <c r="G21" s="30">
        <v>2858.4</v>
      </c>
      <c r="H21" s="29">
        <f t="shared" si="1"/>
        <v>548.09999999999991</v>
      </c>
      <c r="I21" s="29">
        <f t="shared" si="2"/>
        <v>123.72419166342033</v>
      </c>
      <c r="J21" s="31">
        <v>4075.4</v>
      </c>
      <c r="K21" s="29">
        <f t="shared" si="3"/>
        <v>1217</v>
      </c>
      <c r="L21" s="29">
        <f t="shared" si="4"/>
        <v>142.57626644276519</v>
      </c>
      <c r="M21" s="31">
        <v>1540.1</v>
      </c>
      <c r="N21" s="29">
        <f t="shared" si="5"/>
        <v>-2535.3000000000002</v>
      </c>
      <c r="O21" s="29">
        <f t="shared" si="6"/>
        <v>37.790155567551651</v>
      </c>
    </row>
    <row r="22" spans="1:15" ht="30.6" customHeight="1">
      <c r="A22" s="4"/>
      <c r="B22" s="38" t="s">
        <v>32</v>
      </c>
      <c r="C22" s="38"/>
      <c r="D22" s="17">
        <v>4</v>
      </c>
      <c r="E22" s="17">
        <v>0</v>
      </c>
      <c r="F22" s="28">
        <f>F23+F24+F25+F26</f>
        <v>71337.399999999994</v>
      </c>
      <c r="G22" s="28">
        <f t="shared" ref="G22:M22" si="8">G23+G24+G25+G26</f>
        <v>67538.600000000006</v>
      </c>
      <c r="H22" s="28">
        <f t="shared" si="1"/>
        <v>-3798.7999999999884</v>
      </c>
      <c r="I22" s="28">
        <f t="shared" si="2"/>
        <v>94.674883020687616</v>
      </c>
      <c r="J22" s="28">
        <f t="shared" si="8"/>
        <v>125582.7</v>
      </c>
      <c r="K22" s="28">
        <f t="shared" si="3"/>
        <v>58044.099999999991</v>
      </c>
      <c r="L22" s="28">
        <f t="shared" si="4"/>
        <v>185.94211310272939</v>
      </c>
      <c r="M22" s="28">
        <f t="shared" si="8"/>
        <v>66113.3</v>
      </c>
      <c r="N22" s="28">
        <f t="shared" si="5"/>
        <v>-59469.399999999994</v>
      </c>
      <c r="O22" s="28">
        <f t="shared" si="6"/>
        <v>52.645229000491312</v>
      </c>
    </row>
    <row r="23" spans="1:15" ht="15" customHeight="1">
      <c r="A23" s="4"/>
      <c r="B23" s="37" t="s">
        <v>31</v>
      </c>
      <c r="C23" s="37"/>
      <c r="D23" s="18">
        <v>4</v>
      </c>
      <c r="E23" s="18">
        <v>5</v>
      </c>
      <c r="F23" s="29">
        <v>1250</v>
      </c>
      <c r="G23" s="30">
        <v>2120</v>
      </c>
      <c r="H23" s="29">
        <f t="shared" si="1"/>
        <v>870</v>
      </c>
      <c r="I23" s="29">
        <f t="shared" si="2"/>
        <v>169.6</v>
      </c>
      <c r="J23" s="31">
        <v>2120</v>
      </c>
      <c r="K23" s="29">
        <f t="shared" si="3"/>
        <v>0</v>
      </c>
      <c r="L23" s="29">
        <f t="shared" si="4"/>
        <v>100</v>
      </c>
      <c r="M23" s="31">
        <v>2120</v>
      </c>
      <c r="N23" s="29">
        <f t="shared" si="5"/>
        <v>0</v>
      </c>
      <c r="O23" s="29">
        <f t="shared" si="6"/>
        <v>100</v>
      </c>
    </row>
    <row r="24" spans="1:15" ht="15" customHeight="1">
      <c r="A24" s="4"/>
      <c r="B24" s="37" t="s">
        <v>30</v>
      </c>
      <c r="C24" s="37"/>
      <c r="D24" s="18">
        <v>4</v>
      </c>
      <c r="E24" s="18">
        <v>8</v>
      </c>
      <c r="F24" s="29">
        <v>4296.1000000000004</v>
      </c>
      <c r="G24" s="30">
        <v>4962</v>
      </c>
      <c r="H24" s="29">
        <f t="shared" si="1"/>
        <v>665.89999999999964</v>
      </c>
      <c r="I24" s="29">
        <f t="shared" si="2"/>
        <v>115.50010474616512</v>
      </c>
      <c r="J24" s="31">
        <v>4962</v>
      </c>
      <c r="K24" s="29">
        <f t="shared" si="3"/>
        <v>0</v>
      </c>
      <c r="L24" s="29">
        <f t="shared" si="4"/>
        <v>100</v>
      </c>
      <c r="M24" s="31">
        <v>4962</v>
      </c>
      <c r="N24" s="29">
        <f t="shared" si="5"/>
        <v>0</v>
      </c>
      <c r="O24" s="29">
        <v>0</v>
      </c>
    </row>
    <row r="25" spans="1:15" ht="21.4" customHeight="1">
      <c r="A25" s="4"/>
      <c r="B25" s="37" t="s">
        <v>29</v>
      </c>
      <c r="C25" s="37"/>
      <c r="D25" s="18">
        <v>4</v>
      </c>
      <c r="E25" s="18">
        <v>9</v>
      </c>
      <c r="F25" s="29">
        <v>51793.3</v>
      </c>
      <c r="G25" s="30">
        <v>52913.8</v>
      </c>
      <c r="H25" s="29">
        <f t="shared" si="1"/>
        <v>1120.5</v>
      </c>
      <c r="I25" s="29">
        <f t="shared" si="2"/>
        <v>102.16340723607107</v>
      </c>
      <c r="J25" s="31">
        <v>112383.2</v>
      </c>
      <c r="K25" s="29">
        <f t="shared" si="3"/>
        <v>59469.399999999994</v>
      </c>
      <c r="L25" s="29">
        <f t="shared" si="4"/>
        <v>212.38920659638882</v>
      </c>
      <c r="M25" s="31">
        <v>52913.8</v>
      </c>
      <c r="N25" s="29">
        <f t="shared" si="5"/>
        <v>-59469.399999999994</v>
      </c>
      <c r="O25" s="29">
        <f t="shared" si="6"/>
        <v>47.083371891884198</v>
      </c>
    </row>
    <row r="26" spans="1:15" ht="20.65" customHeight="1">
      <c r="A26" s="4"/>
      <c r="B26" s="37" t="s">
        <v>28</v>
      </c>
      <c r="C26" s="37"/>
      <c r="D26" s="18">
        <v>4</v>
      </c>
      <c r="E26" s="18">
        <v>12</v>
      </c>
      <c r="F26" s="29">
        <v>13998</v>
      </c>
      <c r="G26" s="30">
        <v>7542.8</v>
      </c>
      <c r="H26" s="29">
        <f t="shared" si="1"/>
        <v>-6455.2</v>
      </c>
      <c r="I26" s="29">
        <f t="shared" si="2"/>
        <v>53.884840691527359</v>
      </c>
      <c r="J26" s="31">
        <v>6117.5</v>
      </c>
      <c r="K26" s="29">
        <f t="shared" si="3"/>
        <v>-1425.3000000000002</v>
      </c>
      <c r="L26" s="29">
        <f t="shared" si="4"/>
        <v>81.103834119955451</v>
      </c>
      <c r="M26" s="31">
        <v>6117.5</v>
      </c>
      <c r="N26" s="29">
        <f t="shared" si="5"/>
        <v>0</v>
      </c>
      <c r="O26" s="29">
        <f t="shared" si="6"/>
        <v>100</v>
      </c>
    </row>
    <row r="27" spans="1:15" ht="20.65" customHeight="1">
      <c r="A27" s="4"/>
      <c r="B27" s="38" t="s">
        <v>27</v>
      </c>
      <c r="C27" s="38"/>
      <c r="D27" s="17">
        <v>5</v>
      </c>
      <c r="E27" s="17">
        <v>0</v>
      </c>
      <c r="F27" s="28">
        <f>F28+F29+F30+F31</f>
        <v>362680.3</v>
      </c>
      <c r="G27" s="28">
        <f>G28+G29+G30+G31</f>
        <v>140043.70000000001</v>
      </c>
      <c r="H27" s="28">
        <f t="shared" si="1"/>
        <v>-222636.59999999998</v>
      </c>
      <c r="I27" s="28">
        <f t="shared" si="2"/>
        <v>38.613539252063042</v>
      </c>
      <c r="J27" s="28">
        <f t="shared" ref="J27" si="9">J28+J29+J30+J31</f>
        <v>34273.5</v>
      </c>
      <c r="K27" s="28">
        <f t="shared" si="3"/>
        <v>-105770.20000000001</v>
      </c>
      <c r="L27" s="28">
        <f t="shared" si="4"/>
        <v>24.473432221513711</v>
      </c>
      <c r="M27" s="28">
        <f>M28+M29+M30+M31</f>
        <v>38273.5</v>
      </c>
      <c r="N27" s="28">
        <f t="shared" si="5"/>
        <v>4000</v>
      </c>
      <c r="O27" s="28">
        <f t="shared" si="6"/>
        <v>111.67082439785841</v>
      </c>
    </row>
    <row r="28" spans="1:15" ht="22.15" customHeight="1">
      <c r="A28" s="4"/>
      <c r="B28" s="37" t="s">
        <v>26</v>
      </c>
      <c r="C28" s="37"/>
      <c r="D28" s="18">
        <v>5</v>
      </c>
      <c r="E28" s="18">
        <v>1</v>
      </c>
      <c r="F28" s="29">
        <v>315280.2</v>
      </c>
      <c r="G28" s="30">
        <v>102532.6</v>
      </c>
      <c r="H28" s="29">
        <f t="shared" si="1"/>
        <v>-212747.6</v>
      </c>
      <c r="I28" s="29">
        <f t="shared" si="2"/>
        <v>32.521103450200805</v>
      </c>
      <c r="J28" s="31">
        <v>15700</v>
      </c>
      <c r="K28" s="29">
        <f t="shared" si="3"/>
        <v>-86832.6</v>
      </c>
      <c r="L28" s="29">
        <f t="shared" si="4"/>
        <v>15.312203143195433</v>
      </c>
      <c r="M28" s="31">
        <v>15700</v>
      </c>
      <c r="N28" s="29">
        <f t="shared" si="5"/>
        <v>0</v>
      </c>
      <c r="O28" s="29">
        <f t="shared" si="6"/>
        <v>100</v>
      </c>
    </row>
    <row r="29" spans="1:15" ht="20.65" customHeight="1">
      <c r="A29" s="4"/>
      <c r="B29" s="37" t="s">
        <v>25</v>
      </c>
      <c r="C29" s="37"/>
      <c r="D29" s="18">
        <v>5</v>
      </c>
      <c r="E29" s="18">
        <v>2</v>
      </c>
      <c r="F29" s="29">
        <v>26622</v>
      </c>
      <c r="G29" s="30">
        <v>21313.4</v>
      </c>
      <c r="H29" s="29">
        <f t="shared" si="1"/>
        <v>-5308.5999999999985</v>
      </c>
      <c r="I29" s="29">
        <f t="shared" si="2"/>
        <v>80.059349410262186</v>
      </c>
      <c r="J29" s="31">
        <v>13823</v>
      </c>
      <c r="K29" s="29">
        <f t="shared" si="3"/>
        <v>-7490.4000000000015</v>
      </c>
      <c r="L29" s="29">
        <f t="shared" si="4"/>
        <v>64.855912243002052</v>
      </c>
      <c r="M29" s="31">
        <v>17823</v>
      </c>
      <c r="N29" s="29">
        <f t="shared" si="5"/>
        <v>4000</v>
      </c>
      <c r="O29" s="29">
        <f t="shared" si="6"/>
        <v>128.93727844896188</v>
      </c>
    </row>
    <row r="30" spans="1:15" ht="24.95" customHeight="1">
      <c r="A30" s="4"/>
      <c r="B30" s="37" t="s">
        <v>24</v>
      </c>
      <c r="C30" s="37"/>
      <c r="D30" s="18">
        <v>5</v>
      </c>
      <c r="E30" s="18">
        <v>3</v>
      </c>
      <c r="F30" s="29">
        <v>15358.3</v>
      </c>
      <c r="G30" s="30">
        <v>11257.5</v>
      </c>
      <c r="H30" s="29">
        <f t="shared" si="1"/>
        <v>-4100.7999999999993</v>
      </c>
      <c r="I30" s="29">
        <f t="shared" si="2"/>
        <v>73.29912815871549</v>
      </c>
      <c r="J30" s="31">
        <v>0</v>
      </c>
      <c r="K30" s="29">
        <f t="shared" si="3"/>
        <v>-11257.5</v>
      </c>
      <c r="L30" s="29">
        <f t="shared" si="4"/>
        <v>0</v>
      </c>
      <c r="M30" s="31">
        <v>0</v>
      </c>
      <c r="N30" s="29">
        <f t="shared" si="5"/>
        <v>0</v>
      </c>
      <c r="O30" s="29">
        <v>0</v>
      </c>
    </row>
    <row r="31" spans="1:15" ht="28.5" customHeight="1">
      <c r="A31" s="4"/>
      <c r="B31" s="37" t="s">
        <v>23</v>
      </c>
      <c r="C31" s="37"/>
      <c r="D31" s="18">
        <v>5</v>
      </c>
      <c r="E31" s="18">
        <v>5</v>
      </c>
      <c r="F31" s="29">
        <v>5419.8</v>
      </c>
      <c r="G31" s="30">
        <v>4940.2</v>
      </c>
      <c r="H31" s="29">
        <f t="shared" si="1"/>
        <v>-479.60000000000036</v>
      </c>
      <c r="I31" s="29">
        <f t="shared" si="2"/>
        <v>91.150964980257569</v>
      </c>
      <c r="J31" s="31">
        <v>4750.5</v>
      </c>
      <c r="K31" s="29">
        <f t="shared" si="3"/>
        <v>-189.69999999999982</v>
      </c>
      <c r="L31" s="29">
        <f t="shared" si="4"/>
        <v>96.160074490911313</v>
      </c>
      <c r="M31" s="31">
        <v>4750.5</v>
      </c>
      <c r="N31" s="29">
        <f t="shared" si="5"/>
        <v>0</v>
      </c>
      <c r="O31" s="29">
        <f t="shared" si="6"/>
        <v>100</v>
      </c>
    </row>
    <row r="32" spans="1:15" ht="20.100000000000001" customHeight="1">
      <c r="A32" s="4"/>
      <c r="B32" s="38" t="s">
        <v>22</v>
      </c>
      <c r="C32" s="38"/>
      <c r="D32" s="17">
        <v>6</v>
      </c>
      <c r="E32" s="17">
        <v>0</v>
      </c>
      <c r="F32" s="28">
        <f>F34+F33</f>
        <v>5788.5</v>
      </c>
      <c r="G32" s="28">
        <f>G34+G33</f>
        <v>7421.7</v>
      </c>
      <c r="H32" s="28">
        <f t="shared" si="1"/>
        <v>1633.1999999999998</v>
      </c>
      <c r="I32" s="28">
        <f t="shared" si="2"/>
        <v>128.214563358383</v>
      </c>
      <c r="J32" s="28">
        <f>J34+J33</f>
        <v>2992.1</v>
      </c>
      <c r="K32" s="28">
        <f t="shared" si="3"/>
        <v>-4429.6000000000004</v>
      </c>
      <c r="L32" s="28">
        <f t="shared" si="4"/>
        <v>40.315561124809676</v>
      </c>
      <c r="M32" s="28">
        <f>M34+M33</f>
        <v>8892.1</v>
      </c>
      <c r="N32" s="28">
        <f t="shared" si="5"/>
        <v>5900</v>
      </c>
      <c r="O32" s="28">
        <f t="shared" si="6"/>
        <v>297.18592293038336</v>
      </c>
    </row>
    <row r="33" spans="1:15" s="2" customFormat="1" ht="37.5" customHeight="1">
      <c r="A33" s="4"/>
      <c r="B33" s="27" t="s">
        <v>59</v>
      </c>
      <c r="C33" s="26"/>
      <c r="D33" s="18">
        <v>6</v>
      </c>
      <c r="E33" s="18">
        <v>2</v>
      </c>
      <c r="F33" s="29">
        <v>2061.9</v>
      </c>
      <c r="G33" s="29">
        <v>3394.6</v>
      </c>
      <c r="H33" s="29">
        <f t="shared" si="1"/>
        <v>1332.6999999999998</v>
      </c>
      <c r="I33" s="29">
        <v>0</v>
      </c>
      <c r="J33" s="29">
        <v>0</v>
      </c>
      <c r="K33" s="29">
        <f t="shared" si="3"/>
        <v>-3394.6</v>
      </c>
      <c r="L33" s="29">
        <f t="shared" si="4"/>
        <v>0</v>
      </c>
      <c r="M33" s="29">
        <v>0</v>
      </c>
      <c r="N33" s="29">
        <f t="shared" si="5"/>
        <v>0</v>
      </c>
      <c r="O33" s="29">
        <v>0</v>
      </c>
    </row>
    <row r="34" spans="1:15" ht="31.35" customHeight="1">
      <c r="A34" s="4"/>
      <c r="B34" s="37" t="s">
        <v>21</v>
      </c>
      <c r="C34" s="37"/>
      <c r="D34" s="18">
        <v>6</v>
      </c>
      <c r="E34" s="18">
        <v>3</v>
      </c>
      <c r="F34" s="29">
        <v>3726.6</v>
      </c>
      <c r="G34" s="30">
        <v>4027.1</v>
      </c>
      <c r="H34" s="29">
        <f t="shared" si="1"/>
        <v>300.5</v>
      </c>
      <c r="I34" s="29">
        <f t="shared" si="2"/>
        <v>108.06365051253152</v>
      </c>
      <c r="J34" s="31">
        <v>2992.1</v>
      </c>
      <c r="K34" s="29">
        <f t="shared" si="3"/>
        <v>-1035</v>
      </c>
      <c r="L34" s="29">
        <f t="shared" si="4"/>
        <v>74.299123438702779</v>
      </c>
      <c r="M34" s="31">
        <v>8892.1</v>
      </c>
      <c r="N34" s="29">
        <f t="shared" si="5"/>
        <v>5900</v>
      </c>
      <c r="O34" s="29">
        <f t="shared" si="6"/>
        <v>297.18592293038336</v>
      </c>
    </row>
    <row r="35" spans="1:15" ht="15" customHeight="1">
      <c r="A35" s="4"/>
      <c r="B35" s="38" t="s">
        <v>20</v>
      </c>
      <c r="C35" s="38"/>
      <c r="D35" s="17">
        <v>7</v>
      </c>
      <c r="E35" s="17">
        <v>0</v>
      </c>
      <c r="F35" s="28">
        <f>F36+F37+F38+F39+F40</f>
        <v>840406.99999999988</v>
      </c>
      <c r="G35" s="28">
        <f t="shared" ref="G35:M35" si="10">G36+G37+G38+G39+G40</f>
        <v>700127.5</v>
      </c>
      <c r="H35" s="28">
        <f t="shared" si="1"/>
        <v>-140279.49999999988</v>
      </c>
      <c r="I35" s="28">
        <f t="shared" si="2"/>
        <v>83.308147123953049</v>
      </c>
      <c r="J35" s="28">
        <f t="shared" si="10"/>
        <v>704835.4</v>
      </c>
      <c r="K35" s="28">
        <f t="shared" si="3"/>
        <v>4707.9000000000233</v>
      </c>
      <c r="L35" s="28">
        <f t="shared" si="4"/>
        <v>100.67243466368625</v>
      </c>
      <c r="M35" s="28">
        <f t="shared" si="10"/>
        <v>703816.6</v>
      </c>
      <c r="N35" s="28">
        <f t="shared" si="5"/>
        <v>-1018.8000000000466</v>
      </c>
      <c r="O35" s="28">
        <f t="shared" si="6"/>
        <v>99.855455614176009</v>
      </c>
    </row>
    <row r="36" spans="1:15" ht="17.100000000000001" customHeight="1">
      <c r="A36" s="4"/>
      <c r="B36" s="37" t="s">
        <v>19</v>
      </c>
      <c r="C36" s="37"/>
      <c r="D36" s="18">
        <v>7</v>
      </c>
      <c r="E36" s="18">
        <v>1</v>
      </c>
      <c r="F36" s="29">
        <v>153230.6</v>
      </c>
      <c r="G36" s="30">
        <v>171767.5</v>
      </c>
      <c r="H36" s="29">
        <f t="shared" si="1"/>
        <v>18536.899999999994</v>
      </c>
      <c r="I36" s="29">
        <f t="shared" si="2"/>
        <v>112.09738785856089</v>
      </c>
      <c r="J36" s="31">
        <v>179361</v>
      </c>
      <c r="K36" s="29">
        <f t="shared" si="3"/>
        <v>7593.5</v>
      </c>
      <c r="L36" s="29">
        <f t="shared" si="4"/>
        <v>104.42080137395024</v>
      </c>
      <c r="M36" s="31">
        <v>183559.7</v>
      </c>
      <c r="N36" s="29">
        <f t="shared" si="5"/>
        <v>4198.7000000000116</v>
      </c>
      <c r="O36" s="29">
        <f t="shared" si="6"/>
        <v>102.34092138201727</v>
      </c>
    </row>
    <row r="37" spans="1:15" ht="20.100000000000001" customHeight="1">
      <c r="A37" s="4"/>
      <c r="B37" s="37" t="s">
        <v>18</v>
      </c>
      <c r="C37" s="37"/>
      <c r="D37" s="18">
        <v>7</v>
      </c>
      <c r="E37" s="18">
        <v>2</v>
      </c>
      <c r="F37" s="29">
        <v>553767.9</v>
      </c>
      <c r="G37" s="30">
        <v>388408.4</v>
      </c>
      <c r="H37" s="29">
        <f t="shared" si="1"/>
        <v>-165359.5</v>
      </c>
      <c r="I37" s="29">
        <f t="shared" si="2"/>
        <v>70.139204529551108</v>
      </c>
      <c r="J37" s="31">
        <v>385770.8</v>
      </c>
      <c r="K37" s="29">
        <f t="shared" si="3"/>
        <v>-2637.6000000000349</v>
      </c>
      <c r="L37" s="29">
        <f t="shared" si="4"/>
        <v>99.320920968753498</v>
      </c>
      <c r="M37" s="31">
        <v>379021.8</v>
      </c>
      <c r="N37" s="29">
        <f t="shared" si="5"/>
        <v>-6749</v>
      </c>
      <c r="O37" s="29">
        <f t="shared" si="6"/>
        <v>98.250515591123019</v>
      </c>
    </row>
    <row r="38" spans="1:15" ht="20.100000000000001" customHeight="1">
      <c r="A38" s="4"/>
      <c r="B38" s="37" t="s">
        <v>17</v>
      </c>
      <c r="C38" s="37"/>
      <c r="D38" s="18">
        <v>7</v>
      </c>
      <c r="E38" s="18">
        <v>3</v>
      </c>
      <c r="F38" s="29">
        <v>51262.2</v>
      </c>
      <c r="G38" s="30">
        <v>50061.599999999999</v>
      </c>
      <c r="H38" s="29">
        <f t="shared" si="1"/>
        <v>-1200.5999999999985</v>
      </c>
      <c r="I38" s="29">
        <f t="shared" si="2"/>
        <v>97.657923382141234</v>
      </c>
      <c r="J38" s="31">
        <v>50000.6</v>
      </c>
      <c r="K38" s="29">
        <f t="shared" si="3"/>
        <v>-61</v>
      </c>
      <c r="L38" s="29">
        <f t="shared" si="4"/>
        <v>99.878150119053316</v>
      </c>
      <c r="M38" s="31">
        <v>50000.6</v>
      </c>
      <c r="N38" s="29">
        <f t="shared" si="5"/>
        <v>0</v>
      </c>
      <c r="O38" s="29">
        <f t="shared" si="6"/>
        <v>100</v>
      </c>
    </row>
    <row r="39" spans="1:15" ht="23.65" customHeight="1">
      <c r="A39" s="4"/>
      <c r="B39" s="37" t="s">
        <v>16</v>
      </c>
      <c r="C39" s="37"/>
      <c r="D39" s="18">
        <v>7</v>
      </c>
      <c r="E39" s="18">
        <v>7</v>
      </c>
      <c r="F39" s="29">
        <v>4179.7</v>
      </c>
      <c r="G39" s="30">
        <v>4544.8</v>
      </c>
      <c r="H39" s="29">
        <f t="shared" si="1"/>
        <v>365.10000000000036</v>
      </c>
      <c r="I39" s="29">
        <f t="shared" si="2"/>
        <v>108.73507668014453</v>
      </c>
      <c r="J39" s="31">
        <v>4544.8</v>
      </c>
      <c r="K39" s="29">
        <f t="shared" si="3"/>
        <v>0</v>
      </c>
      <c r="L39" s="29">
        <f t="shared" si="4"/>
        <v>100</v>
      </c>
      <c r="M39" s="31">
        <v>4894.8</v>
      </c>
      <c r="N39" s="29">
        <f t="shared" si="5"/>
        <v>350</v>
      </c>
      <c r="O39" s="29">
        <f t="shared" si="6"/>
        <v>107.7011089596902</v>
      </c>
    </row>
    <row r="40" spans="1:15" ht="24.95" customHeight="1">
      <c r="A40" s="4"/>
      <c r="B40" s="37" t="s">
        <v>15</v>
      </c>
      <c r="C40" s="37"/>
      <c r="D40" s="18">
        <v>7</v>
      </c>
      <c r="E40" s="18">
        <v>9</v>
      </c>
      <c r="F40" s="29">
        <v>77966.600000000006</v>
      </c>
      <c r="G40" s="30">
        <v>85345.2</v>
      </c>
      <c r="H40" s="29">
        <f t="shared" si="1"/>
        <v>7378.5999999999913</v>
      </c>
      <c r="I40" s="29">
        <f t="shared" si="2"/>
        <v>109.46379603573837</v>
      </c>
      <c r="J40" s="31">
        <v>85158.2</v>
      </c>
      <c r="K40" s="29">
        <f t="shared" si="3"/>
        <v>-187</v>
      </c>
      <c r="L40" s="29">
        <f t="shared" si="4"/>
        <v>99.78088984500593</v>
      </c>
      <c r="M40" s="31">
        <v>86339.7</v>
      </c>
      <c r="N40" s="29">
        <f t="shared" si="5"/>
        <v>1181.5</v>
      </c>
      <c r="O40" s="29">
        <f t="shared" si="6"/>
        <v>101.38741777069032</v>
      </c>
    </row>
    <row r="41" spans="1:15" ht="20.65" customHeight="1">
      <c r="A41" s="4"/>
      <c r="B41" s="38" t="s">
        <v>14</v>
      </c>
      <c r="C41" s="38"/>
      <c r="D41" s="17">
        <v>8</v>
      </c>
      <c r="E41" s="17">
        <v>0</v>
      </c>
      <c r="F41" s="28">
        <f>F42+F43</f>
        <v>94901.2</v>
      </c>
      <c r="G41" s="28">
        <f t="shared" ref="G41:M41" si="11">G42+G43</f>
        <v>104326</v>
      </c>
      <c r="H41" s="28">
        <f t="shared" si="1"/>
        <v>9424.8000000000029</v>
      </c>
      <c r="I41" s="28">
        <f t="shared" si="2"/>
        <v>109.93117052260668</v>
      </c>
      <c r="J41" s="28">
        <f t="shared" si="11"/>
        <v>81573</v>
      </c>
      <c r="K41" s="28">
        <f t="shared" si="3"/>
        <v>-22753</v>
      </c>
      <c r="L41" s="28">
        <f t="shared" si="4"/>
        <v>78.190479842033625</v>
      </c>
      <c r="M41" s="28">
        <f t="shared" si="11"/>
        <v>85134.7</v>
      </c>
      <c r="N41" s="28">
        <f t="shared" si="5"/>
        <v>3561.6999999999971</v>
      </c>
      <c r="O41" s="28">
        <f t="shared" si="6"/>
        <v>104.36627315410736</v>
      </c>
    </row>
    <row r="42" spans="1:15" ht="15" customHeight="1">
      <c r="A42" s="4"/>
      <c r="B42" s="37" t="s">
        <v>13</v>
      </c>
      <c r="C42" s="37"/>
      <c r="D42" s="18">
        <v>8</v>
      </c>
      <c r="E42" s="18">
        <v>1</v>
      </c>
      <c r="F42" s="29">
        <v>83896.4</v>
      </c>
      <c r="G42" s="30">
        <v>91665</v>
      </c>
      <c r="H42" s="29">
        <f t="shared" si="1"/>
        <v>7768.6000000000058</v>
      </c>
      <c r="I42" s="29">
        <f t="shared" si="2"/>
        <v>109.25975369622536</v>
      </c>
      <c r="J42" s="31">
        <v>68912</v>
      </c>
      <c r="K42" s="29">
        <f t="shared" si="3"/>
        <v>-22753</v>
      </c>
      <c r="L42" s="29">
        <f t="shared" si="4"/>
        <v>75.178094147166306</v>
      </c>
      <c r="M42" s="31">
        <v>72473.7</v>
      </c>
      <c r="N42" s="29">
        <f t="shared" si="5"/>
        <v>3561.6999999999971</v>
      </c>
      <c r="O42" s="29">
        <f t="shared" si="6"/>
        <v>105.16847573717205</v>
      </c>
    </row>
    <row r="43" spans="1:15" ht="19.5" customHeight="1">
      <c r="A43" s="4"/>
      <c r="B43" s="37" t="s">
        <v>12</v>
      </c>
      <c r="C43" s="37"/>
      <c r="D43" s="18">
        <v>8</v>
      </c>
      <c r="E43" s="18">
        <v>4</v>
      </c>
      <c r="F43" s="29">
        <v>11004.8</v>
      </c>
      <c r="G43" s="30">
        <v>12661</v>
      </c>
      <c r="H43" s="29">
        <f t="shared" si="1"/>
        <v>1656.2000000000007</v>
      </c>
      <c r="I43" s="29">
        <f t="shared" si="2"/>
        <v>115.04979645245712</v>
      </c>
      <c r="J43" s="31">
        <v>12661</v>
      </c>
      <c r="K43" s="29">
        <f t="shared" si="3"/>
        <v>0</v>
      </c>
      <c r="L43" s="29">
        <f t="shared" si="4"/>
        <v>100</v>
      </c>
      <c r="M43" s="31">
        <v>12661</v>
      </c>
      <c r="N43" s="29">
        <f t="shared" si="5"/>
        <v>0</v>
      </c>
      <c r="O43" s="29">
        <f t="shared" si="6"/>
        <v>100</v>
      </c>
    </row>
    <row r="44" spans="1:15" ht="17.850000000000001" customHeight="1">
      <c r="A44" s="4"/>
      <c r="B44" s="38" t="s">
        <v>11</v>
      </c>
      <c r="C44" s="38"/>
      <c r="D44" s="17">
        <v>9</v>
      </c>
      <c r="E44" s="17">
        <v>0</v>
      </c>
      <c r="F44" s="28">
        <f>F45+F46</f>
        <v>960.2</v>
      </c>
      <c r="G44" s="28">
        <f t="shared" ref="G44:M44" si="12">G45+G46</f>
        <v>952.2</v>
      </c>
      <c r="H44" s="28">
        <f t="shared" si="1"/>
        <v>-8</v>
      </c>
      <c r="I44" s="28">
        <f t="shared" si="2"/>
        <v>99.166840241616327</v>
      </c>
      <c r="J44" s="28">
        <f t="shared" si="12"/>
        <v>952.2</v>
      </c>
      <c r="K44" s="28">
        <f t="shared" si="3"/>
        <v>0</v>
      </c>
      <c r="L44" s="28">
        <f t="shared" si="4"/>
        <v>100</v>
      </c>
      <c r="M44" s="28">
        <f t="shared" si="12"/>
        <v>952.2</v>
      </c>
      <c r="N44" s="28">
        <f t="shared" si="5"/>
        <v>0</v>
      </c>
      <c r="O44" s="28">
        <f t="shared" si="6"/>
        <v>100</v>
      </c>
    </row>
    <row r="45" spans="1:15" ht="20.65" customHeight="1">
      <c r="A45" s="4"/>
      <c r="B45" s="37" t="s">
        <v>10</v>
      </c>
      <c r="C45" s="37"/>
      <c r="D45" s="18">
        <v>9</v>
      </c>
      <c r="E45" s="18">
        <v>7</v>
      </c>
      <c r="F45" s="29">
        <v>130.19999999999999</v>
      </c>
      <c r="G45" s="30">
        <v>230.2</v>
      </c>
      <c r="H45" s="29">
        <f t="shared" si="1"/>
        <v>100</v>
      </c>
      <c r="I45" s="29">
        <f t="shared" si="2"/>
        <v>176.80491551459295</v>
      </c>
      <c r="J45" s="31">
        <v>230.2</v>
      </c>
      <c r="K45" s="29">
        <f t="shared" si="3"/>
        <v>0</v>
      </c>
      <c r="L45" s="29">
        <f t="shared" si="4"/>
        <v>100</v>
      </c>
      <c r="M45" s="31">
        <v>230.2</v>
      </c>
      <c r="N45" s="29">
        <f t="shared" si="5"/>
        <v>0</v>
      </c>
      <c r="O45" s="29">
        <f t="shared" si="6"/>
        <v>100</v>
      </c>
    </row>
    <row r="46" spans="1:15" ht="24.95" customHeight="1">
      <c r="A46" s="4"/>
      <c r="B46" s="37" t="s">
        <v>9</v>
      </c>
      <c r="C46" s="37"/>
      <c r="D46" s="18">
        <v>9</v>
      </c>
      <c r="E46" s="18">
        <v>9</v>
      </c>
      <c r="F46" s="29">
        <v>830</v>
      </c>
      <c r="G46" s="30">
        <v>722</v>
      </c>
      <c r="H46" s="29">
        <f t="shared" si="1"/>
        <v>-108</v>
      </c>
      <c r="I46" s="29">
        <f t="shared" si="2"/>
        <v>86.98795180722891</v>
      </c>
      <c r="J46" s="31">
        <v>722</v>
      </c>
      <c r="K46" s="29">
        <f t="shared" si="3"/>
        <v>0</v>
      </c>
      <c r="L46" s="29">
        <f t="shared" si="4"/>
        <v>100</v>
      </c>
      <c r="M46" s="31">
        <v>722</v>
      </c>
      <c r="N46" s="29">
        <f t="shared" si="5"/>
        <v>0</v>
      </c>
      <c r="O46" s="29">
        <f t="shared" si="6"/>
        <v>100</v>
      </c>
    </row>
    <row r="47" spans="1:15" ht="15" customHeight="1">
      <c r="A47" s="4"/>
      <c r="B47" s="38" t="s">
        <v>8</v>
      </c>
      <c r="C47" s="38"/>
      <c r="D47" s="17">
        <v>10</v>
      </c>
      <c r="E47" s="17">
        <v>0</v>
      </c>
      <c r="F47" s="28">
        <f>F48+F49</f>
        <v>16662</v>
      </c>
      <c r="G47" s="28">
        <f>G48+G49</f>
        <v>5718.4</v>
      </c>
      <c r="H47" s="28">
        <f t="shared" si="1"/>
        <v>-10943.6</v>
      </c>
      <c r="I47" s="28">
        <f t="shared" si="2"/>
        <v>34.320009602688749</v>
      </c>
      <c r="J47" s="28">
        <f>J48+J49</f>
        <v>5718.4</v>
      </c>
      <c r="K47" s="28">
        <f t="shared" si="3"/>
        <v>0</v>
      </c>
      <c r="L47" s="28">
        <f t="shared" si="4"/>
        <v>100</v>
      </c>
      <c r="M47" s="28">
        <f>M48+M49</f>
        <v>5718.4</v>
      </c>
      <c r="N47" s="28">
        <f t="shared" si="5"/>
        <v>0</v>
      </c>
      <c r="O47" s="28">
        <f t="shared" si="6"/>
        <v>100</v>
      </c>
    </row>
    <row r="48" spans="1:15" ht="18.600000000000001" customHeight="1">
      <c r="A48" s="4"/>
      <c r="B48" s="37" t="s">
        <v>7</v>
      </c>
      <c r="C48" s="37"/>
      <c r="D48" s="18">
        <v>10</v>
      </c>
      <c r="E48" s="18">
        <v>1</v>
      </c>
      <c r="F48" s="29">
        <v>1856.3</v>
      </c>
      <c r="G48" s="30">
        <v>1871.9</v>
      </c>
      <c r="H48" s="29">
        <f t="shared" si="1"/>
        <v>15.600000000000136</v>
      </c>
      <c r="I48" s="29">
        <f t="shared" si="2"/>
        <v>100.84038140386791</v>
      </c>
      <c r="J48" s="31">
        <v>1871.9</v>
      </c>
      <c r="K48" s="29">
        <f t="shared" si="3"/>
        <v>0</v>
      </c>
      <c r="L48" s="29">
        <f t="shared" si="4"/>
        <v>100</v>
      </c>
      <c r="M48" s="31">
        <v>1871.9</v>
      </c>
      <c r="N48" s="29">
        <f t="shared" si="5"/>
        <v>0</v>
      </c>
      <c r="O48" s="29">
        <f t="shared" si="6"/>
        <v>100</v>
      </c>
    </row>
    <row r="49" spans="1:15" ht="20.100000000000001" customHeight="1">
      <c r="A49" s="4"/>
      <c r="B49" s="37" t="s">
        <v>6</v>
      </c>
      <c r="C49" s="37"/>
      <c r="D49" s="18">
        <v>10</v>
      </c>
      <c r="E49" s="18">
        <v>3</v>
      </c>
      <c r="F49" s="29">
        <v>14805.7</v>
      </c>
      <c r="G49" s="30">
        <v>3846.5</v>
      </c>
      <c r="H49" s="29">
        <f t="shared" si="1"/>
        <v>-10959.2</v>
      </c>
      <c r="I49" s="29">
        <f t="shared" si="2"/>
        <v>25.97985910831639</v>
      </c>
      <c r="J49" s="31">
        <v>3846.5</v>
      </c>
      <c r="K49" s="29">
        <f t="shared" si="3"/>
        <v>0</v>
      </c>
      <c r="L49" s="29">
        <f t="shared" si="4"/>
        <v>100</v>
      </c>
      <c r="M49" s="31">
        <v>3846.5</v>
      </c>
      <c r="N49" s="29">
        <f t="shared" si="5"/>
        <v>0</v>
      </c>
      <c r="O49" s="29">
        <f t="shared" si="6"/>
        <v>100</v>
      </c>
    </row>
    <row r="50" spans="1:15" ht="22.15" customHeight="1">
      <c r="A50" s="4"/>
      <c r="B50" s="38" t="s">
        <v>5</v>
      </c>
      <c r="C50" s="38"/>
      <c r="D50" s="17">
        <v>11</v>
      </c>
      <c r="E50" s="17">
        <v>0</v>
      </c>
      <c r="F50" s="28">
        <f>F51+F52+F54</f>
        <v>83761</v>
      </c>
      <c r="G50" s="28">
        <f>G51+G52+G53+G54</f>
        <v>84417.4</v>
      </c>
      <c r="H50" s="28">
        <f t="shared" si="1"/>
        <v>656.39999999999418</v>
      </c>
      <c r="I50" s="28">
        <f t="shared" si="2"/>
        <v>100.78365826578002</v>
      </c>
      <c r="J50" s="28">
        <f>J51+J52+J53+J54</f>
        <v>14810.7</v>
      </c>
      <c r="K50" s="28">
        <f t="shared" si="3"/>
        <v>-69606.7</v>
      </c>
      <c r="L50" s="28">
        <f t="shared" si="4"/>
        <v>17.544605732941314</v>
      </c>
      <c r="M50" s="28">
        <f>M51+M52+M53+M54</f>
        <v>14810.7</v>
      </c>
      <c r="N50" s="28">
        <f t="shared" si="5"/>
        <v>0</v>
      </c>
      <c r="O50" s="28">
        <f t="shared" si="6"/>
        <v>100</v>
      </c>
    </row>
    <row r="51" spans="1:15" ht="15.75" customHeight="1">
      <c r="A51" s="4"/>
      <c r="B51" s="37" t="s">
        <v>4</v>
      </c>
      <c r="C51" s="37"/>
      <c r="D51" s="18">
        <v>11</v>
      </c>
      <c r="E51" s="18">
        <v>1</v>
      </c>
      <c r="F51" s="29">
        <v>16084</v>
      </c>
      <c r="G51" s="30">
        <v>13999.2</v>
      </c>
      <c r="H51" s="29">
        <f t="shared" si="1"/>
        <v>-2084.7999999999993</v>
      </c>
      <c r="I51" s="28">
        <f t="shared" si="2"/>
        <v>87.03805023625965</v>
      </c>
      <c r="J51" s="31">
        <v>13999.2</v>
      </c>
      <c r="K51" s="29">
        <f t="shared" si="3"/>
        <v>0</v>
      </c>
      <c r="L51" s="29">
        <f t="shared" si="4"/>
        <v>100</v>
      </c>
      <c r="M51" s="31">
        <v>13999.2</v>
      </c>
      <c r="N51" s="29">
        <f t="shared" si="5"/>
        <v>0</v>
      </c>
      <c r="O51" s="29">
        <f t="shared" si="6"/>
        <v>100</v>
      </c>
    </row>
    <row r="52" spans="1:15" ht="21.4" customHeight="1">
      <c r="A52" s="4"/>
      <c r="B52" s="37" t="s">
        <v>3</v>
      </c>
      <c r="C52" s="37"/>
      <c r="D52" s="18">
        <v>11</v>
      </c>
      <c r="E52" s="18">
        <v>2</v>
      </c>
      <c r="F52" s="29">
        <v>666.7</v>
      </c>
      <c r="G52" s="30">
        <v>1388.9</v>
      </c>
      <c r="H52" s="29">
        <f t="shared" si="1"/>
        <v>722.2</v>
      </c>
      <c r="I52" s="29">
        <f t="shared" si="2"/>
        <v>208.32458377081147</v>
      </c>
      <c r="J52" s="31">
        <v>666.6</v>
      </c>
      <c r="K52" s="29">
        <f t="shared" si="3"/>
        <v>-722.30000000000007</v>
      </c>
      <c r="L52" s="29">
        <f t="shared" si="4"/>
        <v>47.994816041471665</v>
      </c>
      <c r="M52" s="31">
        <v>666.6</v>
      </c>
      <c r="N52" s="29">
        <f t="shared" si="5"/>
        <v>0</v>
      </c>
      <c r="O52" s="29">
        <f t="shared" si="6"/>
        <v>100</v>
      </c>
    </row>
    <row r="53" spans="1:15" s="2" customFormat="1" ht="21.4" customHeight="1">
      <c r="A53" s="4"/>
      <c r="B53" s="27" t="s">
        <v>66</v>
      </c>
      <c r="C53" s="52"/>
      <c r="D53" s="18">
        <v>11</v>
      </c>
      <c r="E53" s="18">
        <v>3</v>
      </c>
      <c r="F53" s="29">
        <v>0</v>
      </c>
      <c r="G53" s="30">
        <v>144.9</v>
      </c>
      <c r="H53" s="29">
        <f t="shared" si="1"/>
        <v>144.9</v>
      </c>
      <c r="I53" s="29">
        <v>0</v>
      </c>
      <c r="J53" s="31">
        <v>144.9</v>
      </c>
      <c r="K53" s="29">
        <f t="shared" si="3"/>
        <v>0</v>
      </c>
      <c r="L53" s="29">
        <f t="shared" si="4"/>
        <v>100</v>
      </c>
      <c r="M53" s="31">
        <v>144.9</v>
      </c>
      <c r="N53" s="29">
        <f t="shared" si="5"/>
        <v>0</v>
      </c>
      <c r="O53" s="29">
        <f t="shared" si="6"/>
        <v>100</v>
      </c>
    </row>
    <row r="54" spans="1:15" s="2" customFormat="1" ht="24.95" customHeight="1">
      <c r="A54" s="4"/>
      <c r="B54" s="39" t="s">
        <v>48</v>
      </c>
      <c r="C54" s="40"/>
      <c r="D54" s="19" t="s">
        <v>49</v>
      </c>
      <c r="E54" s="19" t="s">
        <v>50</v>
      </c>
      <c r="F54" s="32">
        <v>67010.3</v>
      </c>
      <c r="G54" s="30">
        <v>68884.399999999994</v>
      </c>
      <c r="H54" s="29">
        <f t="shared" si="1"/>
        <v>1874.0999999999913</v>
      </c>
      <c r="I54" s="29">
        <f t="shared" si="2"/>
        <v>102.79673423339395</v>
      </c>
      <c r="J54" s="31">
        <v>0</v>
      </c>
      <c r="K54" s="29">
        <f t="shared" si="3"/>
        <v>-68884.399999999994</v>
      </c>
      <c r="L54" s="29">
        <f t="shared" si="4"/>
        <v>0</v>
      </c>
      <c r="M54" s="31">
        <v>0</v>
      </c>
      <c r="N54" s="29">
        <f t="shared" si="5"/>
        <v>0</v>
      </c>
      <c r="O54" s="29">
        <v>0</v>
      </c>
    </row>
    <row r="55" spans="1:15" ht="48.75" customHeight="1">
      <c r="A55" s="4"/>
      <c r="B55" s="38" t="s">
        <v>2</v>
      </c>
      <c r="C55" s="38"/>
      <c r="D55" s="17">
        <v>14</v>
      </c>
      <c r="E55" s="17">
        <v>0</v>
      </c>
      <c r="F55" s="28">
        <f>F56+F57</f>
        <v>99758.299999999988</v>
      </c>
      <c r="G55" s="28">
        <f t="shared" ref="G55:M55" si="13">G56+G57</f>
        <v>63020.5</v>
      </c>
      <c r="H55" s="28">
        <f t="shared" si="1"/>
        <v>-36737.799999999988</v>
      </c>
      <c r="I55" s="28">
        <f t="shared" si="2"/>
        <v>63.173189599261427</v>
      </c>
      <c r="J55" s="28">
        <f t="shared" si="13"/>
        <v>63863.3</v>
      </c>
      <c r="K55" s="28">
        <f t="shared" si="3"/>
        <v>842.80000000000291</v>
      </c>
      <c r="L55" s="28">
        <f>J55/G55*100</f>
        <v>101.33734261073779</v>
      </c>
      <c r="M55" s="28">
        <f t="shared" si="13"/>
        <v>65591.3</v>
      </c>
      <c r="N55" s="28">
        <f t="shared" si="5"/>
        <v>1728</v>
      </c>
      <c r="O55" s="28">
        <f t="shared" si="6"/>
        <v>102.70577937563515</v>
      </c>
    </row>
    <row r="56" spans="1:15" ht="52.5" customHeight="1">
      <c r="A56" s="4"/>
      <c r="B56" s="37" t="s">
        <v>1</v>
      </c>
      <c r="C56" s="37"/>
      <c r="D56" s="18">
        <v>14</v>
      </c>
      <c r="E56" s="18">
        <v>1</v>
      </c>
      <c r="F56" s="29">
        <v>39287.699999999997</v>
      </c>
      <c r="G56" s="30">
        <v>41649.699999999997</v>
      </c>
      <c r="H56" s="29">
        <f t="shared" si="1"/>
        <v>2362</v>
      </c>
      <c r="I56" s="29">
        <f t="shared" si="2"/>
        <v>106.01205975407062</v>
      </c>
      <c r="J56" s="31">
        <v>37120.300000000003</v>
      </c>
      <c r="K56" s="29">
        <f t="shared" si="3"/>
        <v>-4529.3999999999942</v>
      </c>
      <c r="L56" s="29">
        <f t="shared" si="4"/>
        <v>89.125011704766194</v>
      </c>
      <c r="M56" s="31">
        <v>34888.400000000001</v>
      </c>
      <c r="N56" s="29">
        <f t="shared" si="5"/>
        <v>-2231.9000000000015</v>
      </c>
      <c r="O56" s="29">
        <f t="shared" si="6"/>
        <v>93.987386955385603</v>
      </c>
    </row>
    <row r="57" spans="1:15" ht="23.65" customHeight="1">
      <c r="A57" s="4"/>
      <c r="B57" s="37" t="s">
        <v>0</v>
      </c>
      <c r="C57" s="37"/>
      <c r="D57" s="18">
        <v>14</v>
      </c>
      <c r="E57" s="18">
        <v>2</v>
      </c>
      <c r="F57" s="29">
        <v>60470.6</v>
      </c>
      <c r="G57" s="30">
        <v>21370.799999999999</v>
      </c>
      <c r="H57" s="29">
        <f t="shared" si="1"/>
        <v>-39099.800000000003</v>
      </c>
      <c r="I57" s="29">
        <f t="shared" si="2"/>
        <v>35.340810244978549</v>
      </c>
      <c r="J57" s="31">
        <v>26743</v>
      </c>
      <c r="K57" s="29">
        <f t="shared" si="3"/>
        <v>5372.2000000000007</v>
      </c>
      <c r="L57" s="29">
        <f t="shared" si="4"/>
        <v>125.13803881932357</v>
      </c>
      <c r="M57" s="31">
        <v>30702.9</v>
      </c>
      <c r="N57" s="29">
        <f t="shared" si="5"/>
        <v>3959.9000000000015</v>
      </c>
      <c r="O57" s="29">
        <f t="shared" si="6"/>
        <v>114.80723927756797</v>
      </c>
    </row>
    <row r="58" spans="1:15" s="2" customFormat="1" ht="17.850000000000001" hidden="1" customHeight="1">
      <c r="A58" s="5"/>
      <c r="B58" s="20"/>
      <c r="C58" s="21"/>
      <c r="D58" s="22"/>
      <c r="E58" s="22"/>
      <c r="F58" s="29"/>
      <c r="G58" s="29"/>
      <c r="H58" s="30"/>
      <c r="I58" s="30"/>
      <c r="J58" s="31"/>
      <c r="K58" s="31"/>
      <c r="L58" s="28" t="e">
        <f t="shared" si="4"/>
        <v>#DIV/0!</v>
      </c>
      <c r="M58" s="31"/>
      <c r="N58" s="29">
        <f t="shared" si="5"/>
        <v>0</v>
      </c>
      <c r="O58" s="28" t="e">
        <f t="shared" si="6"/>
        <v>#DIV/0!</v>
      </c>
    </row>
    <row r="59" spans="1:15" ht="23.65" customHeight="1">
      <c r="A59" s="3"/>
      <c r="B59" s="41" t="s">
        <v>52</v>
      </c>
      <c r="C59" s="42"/>
      <c r="D59" s="22"/>
      <c r="E59" s="23"/>
      <c r="F59" s="28">
        <f>F11+F19+F22+F27+F32+F35+F41+F44+F47+F50+F55</f>
        <v>1672426.9999999998</v>
      </c>
      <c r="G59" s="28">
        <f>G11+G19+G22+G27+G32+G35+G41+G44+G47+G50+G55</f>
        <v>1271069.4999999998</v>
      </c>
      <c r="H59" s="28">
        <f>H11+H19+H22+H27+H32+H35+H41+H44+H47+H50+H55</f>
        <v>-401357.49999999983</v>
      </c>
      <c r="I59" s="28">
        <f>G59/F59*100</f>
        <v>76.001493637689407</v>
      </c>
      <c r="J59" s="28">
        <f>J11+J19+J22+J27+J32+J35+J41+J44+J47+J50+J55</f>
        <v>1134624.4999999998</v>
      </c>
      <c r="K59" s="28">
        <f>K11+K19+K22+K27+K32+K35+K41+K44+K47+K50+K55</f>
        <v>-136445</v>
      </c>
      <c r="L59" s="28">
        <f>J59/G59*100</f>
        <v>89.265339149432819</v>
      </c>
      <c r="M59" s="28">
        <f>M11+M19+M22+M27+M32+M35+M41+M44+M47+M50+M55</f>
        <v>1086810.7999999998</v>
      </c>
      <c r="N59" s="28">
        <f t="shared" si="5"/>
        <v>-47813.699999999953</v>
      </c>
      <c r="O59" s="28">
        <f>M59/J59*100</f>
        <v>95.785945041729676</v>
      </c>
    </row>
    <row r="60" spans="1:15" s="8" customFormat="1" ht="23.65" customHeight="1">
      <c r="A60" s="7"/>
      <c r="B60" s="43" t="s">
        <v>47</v>
      </c>
      <c r="C60" s="44"/>
      <c r="D60" s="24"/>
      <c r="E60" s="24"/>
      <c r="F60" s="33"/>
      <c r="G60" s="33"/>
      <c r="H60" s="34"/>
      <c r="I60" s="34"/>
      <c r="J60" s="35">
        <v>14789</v>
      </c>
      <c r="K60" s="28"/>
      <c r="L60" s="35"/>
      <c r="M60" s="35">
        <v>30085.4</v>
      </c>
      <c r="N60" s="28"/>
      <c r="O60" s="35"/>
    </row>
    <row r="61" spans="1:15" ht="24.2" customHeight="1">
      <c r="A61" s="5"/>
      <c r="B61" s="41" t="s">
        <v>53</v>
      </c>
      <c r="C61" s="42"/>
      <c r="D61" s="22"/>
      <c r="E61" s="22"/>
      <c r="F61" s="28">
        <f>F59</f>
        <v>1672426.9999999998</v>
      </c>
      <c r="G61" s="28">
        <f>G59</f>
        <v>1271069.4999999998</v>
      </c>
      <c r="H61" s="28">
        <f>H59+H60</f>
        <v>-401357.49999999983</v>
      </c>
      <c r="I61" s="28">
        <f>I59+I60</f>
        <v>76.001493637689407</v>
      </c>
      <c r="J61" s="36">
        <f>J59+J60</f>
        <v>1149413.4999999998</v>
      </c>
      <c r="K61" s="36">
        <f>K59+K60</f>
        <v>-136445</v>
      </c>
      <c r="L61" s="36">
        <f>J61/G61*100</f>
        <v>90.428847517779317</v>
      </c>
      <c r="M61" s="36">
        <f>M59+M60</f>
        <v>1116896.1999999997</v>
      </c>
      <c r="N61" s="28">
        <f t="shared" si="5"/>
        <v>-32517.300000000047</v>
      </c>
      <c r="O61" s="36">
        <f>M61/J61*100</f>
        <v>97.170965888255182</v>
      </c>
    </row>
    <row r="62" spans="1: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5.25" customHeight="1"/>
    <row r="90" spans="1:15" hidden="1"/>
    <row r="91" spans="1:15" hidden="1"/>
    <row r="92" spans="1:15" hidden="1"/>
    <row r="93" spans="1:15" hidden="1"/>
    <row r="94" spans="1:15" hidden="1"/>
    <row r="95" spans="1:15" hidden="1"/>
    <row r="96" spans="1:1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68" ht="0.75" customHeight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</sheetData>
  <mergeCells count="62">
    <mergeCell ref="J8:L8"/>
    <mergeCell ref="M8:O8"/>
    <mergeCell ref="N2:O2"/>
    <mergeCell ref="M3:O3"/>
    <mergeCell ref="B4:O4"/>
    <mergeCell ref="A5:O5"/>
    <mergeCell ref="E2:I2"/>
    <mergeCell ref="A6:I6"/>
    <mergeCell ref="F8:F9"/>
    <mergeCell ref="G8:I8"/>
    <mergeCell ref="D8:D9"/>
    <mergeCell ref="E8:E9"/>
    <mergeCell ref="B8:C9"/>
    <mergeCell ref="B10:C10"/>
    <mergeCell ref="B11:C11"/>
    <mergeCell ref="B27:C27"/>
    <mergeCell ref="B12:C12"/>
    <mergeCell ref="B13:C13"/>
    <mergeCell ref="B14:C14"/>
    <mergeCell ref="B15:C15"/>
    <mergeCell ref="B23:C23"/>
    <mergeCell ref="B16:C16"/>
    <mergeCell ref="B17:C17"/>
    <mergeCell ref="B18:C18"/>
    <mergeCell ref="B20:C20"/>
    <mergeCell ref="B19:C19"/>
    <mergeCell ref="B22:C22"/>
    <mergeCell ref="B24:C24"/>
    <mergeCell ref="B54:C54"/>
    <mergeCell ref="B59:C59"/>
    <mergeCell ref="B60:C60"/>
    <mergeCell ref="B61:C61"/>
    <mergeCell ref="B57:C57"/>
    <mergeCell ref="B56:C56"/>
    <mergeCell ref="B55:C55"/>
    <mergeCell ref="B52:C52"/>
    <mergeCell ref="B25:C25"/>
    <mergeCell ref="B48:C48"/>
    <mergeCell ref="B44:C44"/>
    <mergeCell ref="B47:C47"/>
    <mergeCell ref="B34:C34"/>
    <mergeCell ref="B43:C43"/>
    <mergeCell ref="B45:C45"/>
    <mergeCell ref="B46:C46"/>
    <mergeCell ref="B49:C49"/>
    <mergeCell ref="B51:C51"/>
    <mergeCell ref="B50:C50"/>
    <mergeCell ref="B30:C30"/>
    <mergeCell ref="B31:C31"/>
    <mergeCell ref="B26:C26"/>
    <mergeCell ref="B28:C28"/>
    <mergeCell ref="B29:C29"/>
    <mergeCell ref="B21:C21"/>
    <mergeCell ref="B32:C32"/>
    <mergeCell ref="B42:C42"/>
    <mergeCell ref="B35:C35"/>
    <mergeCell ref="B41:C41"/>
    <mergeCell ref="B36:C36"/>
    <mergeCell ref="B37:C37"/>
    <mergeCell ref="B38:C38"/>
    <mergeCell ref="B39:C39"/>
    <mergeCell ref="B40:C40"/>
  </mergeCells>
  <pageMargins left="0.59055118110236227" right="0.39370078740157483" top="0.78740157480314965" bottom="0.78740157480314965" header="0.39370078740157483" footer="0.3937007874015748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РАЗДЕЛ, ПОДРАЗДЕЛ 2023-24-25-26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DF-8-004</cp:lastModifiedBy>
  <cp:lastPrinted>2021-11-15T07:37:50Z</cp:lastPrinted>
  <dcterms:created xsi:type="dcterms:W3CDTF">2019-11-13T13:56:28Z</dcterms:created>
  <dcterms:modified xsi:type="dcterms:W3CDTF">2023-11-13T07:35:02Z</dcterms:modified>
</cp:coreProperties>
</file>